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930EBD2B-2506-473C-9867-410B4A8B3B84}"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5" i="1"/>
  <c r="E31" i="1"/>
  <c r="E27" i="1"/>
  <c r="E23"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32" i="11"/>
  <c r="E20" i="11"/>
  <c r="E31" i="11"/>
  <c r="G26" i="11" l="1"/>
  <c r="G23" i="11" l="1"/>
  <c r="G22" i="11"/>
  <c r="G12" i="11"/>
  <c r="G22" i="1" l="1"/>
  <c r="G26" i="1"/>
  <c r="G16" i="11" l="1"/>
  <c r="F12" i="12" l="1"/>
  <c r="E12" i="12" l="1"/>
  <c r="G38" i="11" l="1"/>
  <c r="G24" i="11"/>
  <c r="G36" i="11"/>
  <c r="G18" i="11"/>
  <c r="G25" i="11"/>
  <c r="G33" i="11"/>
  <c r="G32" i="11"/>
  <c r="G17" i="11"/>
  <c r="G27" i="11"/>
  <c r="G21" i="11"/>
  <c r="G13" i="11"/>
  <c r="G14" i="11"/>
  <c r="G28" i="11"/>
  <c r="G15" i="11"/>
  <c r="G11" i="11"/>
  <c r="G19" i="11"/>
  <c r="G34" i="11"/>
  <c r="G29" i="11"/>
  <c r="G39" i="11"/>
  <c r="G37" i="11"/>
  <c r="G35" i="11"/>
  <c r="G31" i="11"/>
  <c r="G20" i="11"/>
  <c r="G30" i="11"/>
  <c r="G39" i="1"/>
  <c r="G17" i="1"/>
  <c r="G21" i="1"/>
  <c r="G27" i="1"/>
  <c r="G19" i="1"/>
  <c r="G30" i="1"/>
  <c r="G25" i="1"/>
  <c r="G20" i="1"/>
  <c r="G37" i="1"/>
  <c r="G12" i="1"/>
  <c r="G14" i="1"/>
  <c r="G32" i="1"/>
  <c r="G16" i="1"/>
  <c r="G36" i="1"/>
  <c r="G29" i="1"/>
  <c r="G28" i="1"/>
  <c r="G24" i="1"/>
  <c r="G11" i="1"/>
  <c r="G33" i="1"/>
  <c r="G18" i="1"/>
  <c r="G35" i="1"/>
  <c r="G23" i="1"/>
  <c r="G31" i="1"/>
  <c r="G13" i="1"/>
  <c r="G38" i="1"/>
  <c r="G34" i="1"/>
  <c r="G15" i="1"/>
  <c r="E38" i="11" l="1"/>
  <c r="F38" i="11"/>
</calcChain>
</file>

<file path=xl/sharedStrings.xml><?xml version="1.0" encoding="utf-8"?>
<sst xmlns="http://schemas.openxmlformats.org/spreadsheetml/2006/main" count="160" uniqueCount="79">
  <si>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</si>
  <si>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</si>
  <si>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</si>
  <si>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</si>
  <si>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</si>
  <si>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</si>
  <si>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</si>
  <si>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</si>
  <si>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</si>
  <si>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</si>
  <si>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</si>
  <si>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</si>
  <si>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</si>
  <si>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</si>
  <si>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</si>
  <si>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</si>
  <si>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</si>
  <si>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</si>
  <si>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</si>
  <si>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</si>
  <si>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</si>
  <si>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</si>
  <si>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</si>
  <si>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</si>
  <si>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</si>
  <si>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</si>
  <si>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</si>
  <si>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</si>
  <si>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</si>
  <si>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</si>
  <si>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</si>
  <si>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</si>
  <si>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</si>
  <si>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</si>
  <si>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</si>
  <si>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</si>
  <si>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</si>
  <si>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</si>
  <si>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</si>
  <si>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</si>
  <si>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</si>
  <si>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</si>
  <si>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</si>
  <si>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</si>
  <si>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</si>
  <si>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</si>
  <si>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</si>
  <si>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</si>
  <si>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</si>
  <si>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</si>
  <si>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</si>
  <si>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</si>
  <si>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</si>
  <si>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</si>
  <si>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</si>
  <si>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</si>
  <si>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</si>
  <si>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</si>
  <si>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</si>
  <si>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</si>
  <si>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</si>
  <si>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</si>
  <si>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</si>
  <si>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</si>
  <si>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</si>
  <si>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</si>
  <si>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</si>
  <si>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</si>
  <si>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</si>
  <si>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</si>
  <si>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</si>
  <si>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</si>
  <si>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</si>
  <si>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</si>
  <si>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</si>
  <si>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26/02/2026</t>
    </r>
  </si>
  <si>
    <t/>
  </si>
  <si>
    <t>c</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</si>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</sst>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46075</v>
      </c>
      <c r="F7" s="140"/>
      <c r="G7" s="141"/>
      <c r="H7" s="77"/>
      <c r="I7" s="126">
        <f>D7</f>
        <v>46075</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46068</v>
      </c>
      <c r="K10" s="112">
        <f>D7-364</f>
        <v>45711</v>
      </c>
      <c r="L10" s="15"/>
      <c r="M10" s="95"/>
      <c r="N10" s="15"/>
      <c r="O10" s="15"/>
      <c r="S10" s="105"/>
      <c r="T10" s="106"/>
      <c r="U10" s="106"/>
      <c r="Y10" s="16"/>
    </row>
    <row r="11" spans="1:15421" s="17" customFormat="1" ht="15" customHeight="1" x14ac:dyDescent="0.35">
      <c r="B11" s="18" t="s">
        <v>23</v>
      </c>
      <c r="C11" s="43">
        <v>2</v>
      </c>
      <c r="D11" s="19">
        <v>142.92000000000002</v>
      </c>
      <c r="E11" s="127">
        <f t="shared" ref="E11:E27" si="0">IFERROR(IF(D11="na","na",IF(D11="","",IF(J11="","",D11/J11*100-100))),"na")</f>
        <v>2.8867612122957382</v>
      </c>
      <c r="F11" s="127">
        <f t="shared" ref="F11:F39" si="1">IF(D11="na","na",IF(ISERROR(IF(D11="","",IF(K11="","",D11/K11*100-100))),0,IF(D11="","",IF(K11="","",D11/K11*100-100))))</f>
        <v>-15.621679064824647</v>
      </c>
      <c r="G11" s="19">
        <f t="shared" ref="G11:G19" si="2">IF(D11="na","na",D11*$D$41)</f>
        <v>124.66094914285715</v>
      </c>
      <c r="H11" s="128"/>
      <c r="I11" s="129"/>
      <c r="J11" s="19">
        <v>138.91</v>
      </c>
      <c r="K11" s="19">
        <v>169.38</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215.20000000000002</v>
      </c>
      <c r="E12" s="130">
        <f t="shared" si="0"/>
        <v>-1.1937557392102747</v>
      </c>
      <c r="F12" s="130">
        <f t="shared" si="1"/>
        <v>-15.372146267762204</v>
      </c>
      <c r="G12" s="23">
        <f>IF(D12="na","na",D12*$D$41)</f>
        <v>187.70666285714287</v>
      </c>
      <c r="H12" s="128"/>
      <c r="I12" s="131"/>
      <c r="J12" s="23">
        <v>217.8</v>
      </c>
      <c r="K12" s="23">
        <v>254.28980000000001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147.5607</v>
      </c>
      <c r="E13" s="127">
        <f t="shared" si="0"/>
        <v>0.33440108683751646</v>
      </c>
      <c r="F13" s="127">
        <f t="shared" si="1"/>
        <v>-17.182291821593694</v>
      </c>
      <c r="G13" s="19">
        <f t="shared" si="2"/>
        <v>128.70876656999999</v>
      </c>
      <c r="H13" s="128"/>
      <c r="I13" s="129"/>
      <c r="J13" s="19">
        <v>147.06890000000001</v>
      </c>
      <c r="K13" s="19">
        <v>178.17530000000002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146.42870000000002</v>
      </c>
      <c r="E14" s="130">
        <f t="shared" si="0"/>
        <v>-1.5448511796501236</v>
      </c>
      <c r="F14" s="130">
        <f t="shared" si="1"/>
        <v>-10.181154375326244</v>
      </c>
      <c r="G14" s="23">
        <f t="shared" si="2"/>
        <v>127.7213876557143</v>
      </c>
      <c r="H14" s="128"/>
      <c r="I14" s="131"/>
      <c r="J14" s="23">
        <v>148.72630000000001</v>
      </c>
      <c r="K14" s="23">
        <v>163.02670000000001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157.62</v>
      </c>
      <c r="E15" s="127">
        <f t="shared" si="0"/>
        <v>2.1847649918962873</v>
      </c>
      <c r="F15" s="127">
        <f t="shared" si="1"/>
        <v>-12.511101243339255</v>
      </c>
      <c r="G15" s="19">
        <f t="shared" si="2"/>
        <v>137.48291914285713</v>
      </c>
      <c r="H15" s="128"/>
      <c r="I15" s="129"/>
      <c r="J15" s="19">
        <v>154.25</v>
      </c>
      <c r="K15" s="19">
        <v>180.16</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157.20000000000002</v>
      </c>
      <c r="E16" s="130">
        <f t="shared" si="0"/>
        <v>1.5307111024995095</v>
      </c>
      <c r="F16" s="130">
        <f t="shared" si="1"/>
        <v>-10.355839416058387</v>
      </c>
      <c r="G16" s="23">
        <f t="shared" si="2"/>
        <v>137.11657714285715</v>
      </c>
      <c r="H16" s="128"/>
      <c r="I16" s="131"/>
      <c r="J16" s="23">
        <v>154.83000000000001</v>
      </c>
      <c r="K16" s="23">
        <v>175.36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128"/>
      <c r="I17" s="129"/>
      <c r="J17" s="19" t="s">
        <v>76</v>
      </c>
      <c r="K17" s="19">
        <v>208.78</v>
      </c>
      <c r="L17" s="37"/>
      <c r="M17" s="96">
        <v>10</v>
      </c>
      <c r="N17" s="37"/>
      <c r="O17" s="6"/>
      <c r="P17" s="38"/>
      <c r="Q17" s="38"/>
      <c r="R17" s="38"/>
      <c r="S17" s="107">
        <v>44374</v>
      </c>
    </row>
    <row r="18" spans="2:19" s="17" customFormat="1" ht="15" customHeight="1" x14ac:dyDescent="0.35">
      <c r="B18" s="22" t="s">
        <v>1</v>
      </c>
      <c r="C18" s="44">
        <v>9</v>
      </c>
      <c r="D18" s="23">
        <v>131</v>
      </c>
      <c r="E18" s="130">
        <f t="shared" si="0"/>
        <v>1.3461240909794299</v>
      </c>
      <c r="F18" s="130">
        <f t="shared" si="1"/>
        <v>-33.009460496036823</v>
      </c>
      <c r="G18" s="23">
        <f t="shared" si="2"/>
        <v>114.26381428571428</v>
      </c>
      <c r="H18" s="128"/>
      <c r="I18" s="131"/>
      <c r="J18" s="23">
        <v>129.26</v>
      </c>
      <c r="K18" s="23">
        <v>195.55</v>
      </c>
      <c r="L18" s="39"/>
      <c r="M18" s="97">
        <v>11</v>
      </c>
      <c r="N18" s="39"/>
      <c r="O18" s="6"/>
      <c r="P18" s="38"/>
      <c r="Q18" s="38"/>
      <c r="R18" s="38"/>
      <c r="S18" s="107">
        <v>44367</v>
      </c>
    </row>
    <row r="19" spans="2:19" s="17" customFormat="1" ht="15" customHeight="1" x14ac:dyDescent="0.35">
      <c r="B19" s="18" t="s">
        <v>25</v>
      </c>
      <c r="C19" s="43">
        <v>10</v>
      </c>
      <c r="D19" s="19">
        <v>157</v>
      </c>
      <c r="E19" s="127" t="s">
        <v>78</v>
      </c>
      <c r="F19" s="127">
        <f t="shared" si="1"/>
        <v>-15.13513513513513</v>
      </c>
      <c r="G19" s="19">
        <f t="shared" si="2"/>
        <v>136.94212857142855</v>
      </c>
      <c r="H19" s="128"/>
      <c r="I19" s="129"/>
      <c r="J19" s="19">
        <v>157</v>
      </c>
      <c r="K19" s="19">
        <v>185</v>
      </c>
      <c r="L19" s="37"/>
      <c r="M19" s="96">
        <v>12</v>
      </c>
      <c r="N19" s="37"/>
      <c r="O19" s="6"/>
      <c r="P19" s="38"/>
      <c r="Q19" s="38"/>
      <c r="R19" s="38"/>
      <c r="S19" s="107">
        <v>44360</v>
      </c>
    </row>
    <row r="20" spans="2:19" s="17" customFormat="1" ht="15" customHeight="1" x14ac:dyDescent="0.35">
      <c r="B20" s="22" t="s">
        <v>17</v>
      </c>
      <c r="C20" s="44">
        <v>11</v>
      </c>
      <c r="D20" s="23">
        <v>134.94999999999999</v>
      </c>
      <c r="E20" s="130">
        <f t="shared" si="0"/>
        <v>0.95758210518440023</v>
      </c>
      <c r="F20" s="130">
        <f t="shared" si="1"/>
        <v>-18.503532822030323</v>
      </c>
      <c r="G20" s="23">
        <f>IF(D20="na","na",D20*$D$41)</f>
        <v>117.70917357142855</v>
      </c>
      <c r="H20" s="128"/>
      <c r="I20" s="131"/>
      <c r="J20" s="23">
        <v>133.67000000000002</v>
      </c>
      <c r="K20" s="23">
        <v>165.59</v>
      </c>
      <c r="L20" s="39"/>
      <c r="M20" s="97">
        <v>13</v>
      </c>
      <c r="N20" s="39"/>
      <c r="O20" s="6"/>
      <c r="P20" s="38"/>
      <c r="Q20" s="38"/>
      <c r="R20" s="38"/>
      <c r="S20" s="107">
        <v>44353</v>
      </c>
    </row>
    <row r="21" spans="2:19" s="17" customFormat="1" ht="15" customHeight="1" x14ac:dyDescent="0.35">
      <c r="B21" s="18" t="s">
        <v>2</v>
      </c>
      <c r="C21" s="43">
        <v>12</v>
      </c>
      <c r="D21" s="19">
        <v>169.34</v>
      </c>
      <c r="E21" s="127">
        <f t="shared" si="0"/>
        <v>0.14785025725944934</v>
      </c>
      <c r="F21" s="127">
        <f t="shared" si="1"/>
        <v>-15.173070179832678</v>
      </c>
      <c r="G21" s="19">
        <f>IF(D21="na","na",D21*$D$41)</f>
        <v>147.70560542857143</v>
      </c>
      <c r="H21" s="128"/>
      <c r="I21" s="129"/>
      <c r="J21" s="19">
        <v>169.09</v>
      </c>
      <c r="K21" s="19">
        <v>199.63</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28" si="3">IF(D22="na","na",D22*$D$41)</f>
        <v>na</v>
      </c>
      <c r="H22" s="128"/>
      <c r="I22" s="131"/>
      <c r="J22" s="23" t="s">
        <v>68</v>
      </c>
      <c r="K22" s="23" t="s">
        <v>68</v>
      </c>
      <c r="L22" s="39"/>
      <c r="M22" s="97">
        <v>15</v>
      </c>
      <c r="N22" s="39"/>
      <c r="O22" s="6"/>
      <c r="P22" s="38"/>
      <c r="Q22" s="38"/>
      <c r="R22" s="38"/>
      <c r="S22" s="107">
        <v>44339</v>
      </c>
    </row>
    <row r="23" spans="2:19" s="17" customFormat="1" ht="15" customHeight="1" x14ac:dyDescent="0.35">
      <c r="B23" s="18" t="s">
        <v>6</v>
      </c>
      <c r="C23" s="43">
        <v>14</v>
      </c>
      <c r="D23" s="19" t="s">
        <v>68</v>
      </c>
      <c r="E23" s="127" t="str">
        <f t="shared" si="0"/>
        <v>na</v>
      </c>
      <c r="F23" s="127" t="str">
        <f t="shared" si="1"/>
        <v>na</v>
      </c>
      <c r="G23" s="19" t="str">
        <f t="shared" si="3"/>
        <v>na</v>
      </c>
      <c r="H23" s="128"/>
      <c r="I23" s="129"/>
      <c r="J23" s="19">
        <v>169.04</v>
      </c>
      <c r="K23" s="19">
        <v>182.59</v>
      </c>
      <c r="L23" s="37"/>
      <c r="M23" s="96">
        <v>16</v>
      </c>
      <c r="N23" s="37"/>
      <c r="O23" s="6"/>
      <c r="P23" s="38"/>
      <c r="Q23" s="38"/>
      <c r="R23" s="38"/>
      <c r="S23" s="107">
        <v>44332</v>
      </c>
    </row>
    <row r="24" spans="2:19" s="17" customFormat="1" ht="15" customHeight="1" x14ac:dyDescent="0.35">
      <c r="B24" s="22" t="s">
        <v>20</v>
      </c>
      <c r="C24" s="44">
        <v>15</v>
      </c>
      <c r="D24" s="23">
        <v>160.24</v>
      </c>
      <c r="E24" s="130">
        <f t="shared" si="0"/>
        <v>-0.65716057036577524</v>
      </c>
      <c r="F24" s="130">
        <f t="shared" si="1"/>
        <v>-15.064136541927269</v>
      </c>
      <c r="G24" s="23">
        <f t="shared" si="3"/>
        <v>139.76819542857143</v>
      </c>
      <c r="H24" s="128"/>
      <c r="I24" s="131"/>
      <c r="J24" s="23">
        <v>161.30000000000001</v>
      </c>
      <c r="K24" s="23">
        <v>188.66</v>
      </c>
      <c r="L24" s="39"/>
      <c r="M24" s="97">
        <v>17</v>
      </c>
      <c r="N24" s="39"/>
      <c r="O24" s="6"/>
      <c r="P24" s="38"/>
      <c r="Q24" s="38"/>
      <c r="R24" s="38"/>
      <c r="S24" s="107">
        <v>44325</v>
      </c>
    </row>
    <row r="25" spans="2:19" s="17" customFormat="1" ht="15" customHeight="1" x14ac:dyDescent="0.35">
      <c r="B25" s="18" t="s">
        <v>18</v>
      </c>
      <c r="C25" s="43">
        <v>16</v>
      </c>
      <c r="D25" s="19">
        <v>155.79</v>
      </c>
      <c r="E25" s="127">
        <f t="shared" si="0"/>
        <v>-1.2549914432401721</v>
      </c>
      <c r="F25" s="127">
        <f t="shared" si="1"/>
        <v>-14.560710760118468</v>
      </c>
      <c r="G25" s="19">
        <f t="shared" si="3"/>
        <v>135.88671471428569</v>
      </c>
      <c r="H25" s="128"/>
      <c r="I25" s="129"/>
      <c r="J25" s="19">
        <v>157.77000000000001</v>
      </c>
      <c r="K25" s="19">
        <v>182.34</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141.0752</v>
      </c>
      <c r="E27" s="127">
        <f t="shared" si="0"/>
        <v>-6.0073675262117376E-2</v>
      </c>
      <c r="F27" s="127">
        <f t="shared" si="1"/>
        <v>-19.196149601036041</v>
      </c>
      <c r="G27" s="19">
        <f t="shared" si="3"/>
        <v>123.05183551999998</v>
      </c>
      <c r="H27" s="128"/>
      <c r="I27" s="129"/>
      <c r="J27" s="19">
        <v>141.16</v>
      </c>
      <c r="K27" s="19">
        <v>174.58970000000002</v>
      </c>
      <c r="L27" s="37"/>
      <c r="M27" s="96">
        <v>20</v>
      </c>
      <c r="N27" s="37"/>
      <c r="O27" s="6"/>
      <c r="P27" s="38"/>
      <c r="Q27" s="38"/>
      <c r="R27" s="38"/>
      <c r="S27" s="107">
        <v>44304</v>
      </c>
    </row>
    <row r="28" spans="2:19" s="17" customFormat="1" ht="15" customHeight="1" x14ac:dyDescent="0.35">
      <c r="B28" s="22" t="s">
        <v>41</v>
      </c>
      <c r="C28" s="44">
        <v>19</v>
      </c>
      <c r="D28" s="23">
        <v>243.88</v>
      </c>
      <c r="E28" s="130">
        <f>IFERROR(IF(D28="na","na",IF(D28="","",IF(J28="","",D28/J28*100-100))),"na")</f>
        <v>-0.78112286411717946</v>
      </c>
      <c r="F28" s="130">
        <f t="shared" si="1"/>
        <v>-0.24949895701256253</v>
      </c>
      <c r="G28" s="23">
        <f t="shared" si="3"/>
        <v>212.72258799999997</v>
      </c>
      <c r="H28" s="128"/>
      <c r="I28" s="131"/>
      <c r="J28" s="23">
        <v>245.8</v>
      </c>
      <c r="K28" s="23">
        <v>244.49</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ref="G29:G34" si="5">IF(D29="na","na",D29*$D$41)</f>
        <v>na</v>
      </c>
      <c r="H29" s="128"/>
      <c r="I29" s="129"/>
      <c r="J29" s="19">
        <v>110.23</v>
      </c>
      <c r="K29" s="19">
        <v>148.02000000000001</v>
      </c>
      <c r="L29" s="37"/>
      <c r="M29" s="96">
        <v>22</v>
      </c>
      <c r="N29" s="37"/>
      <c r="O29" s="6"/>
      <c r="P29" s="38"/>
      <c r="Q29" s="38"/>
      <c r="R29" s="38"/>
      <c r="S29" s="107">
        <v>44290</v>
      </c>
    </row>
    <row r="30" spans="2:19" s="17" customFormat="1" ht="15" customHeight="1" x14ac:dyDescent="0.35">
      <c r="B30" s="22" t="s">
        <v>11</v>
      </c>
      <c r="C30" s="44">
        <v>21</v>
      </c>
      <c r="D30" s="23">
        <v>164.20000000000002</v>
      </c>
      <c r="E30" s="130">
        <f t="shared" si="4"/>
        <v>1.6781224843643656</v>
      </c>
      <c r="F30" s="130">
        <f t="shared" si="1"/>
        <v>-13.619864274817189</v>
      </c>
      <c r="G30" s="23">
        <f t="shared" si="5"/>
        <v>143.22227714285714</v>
      </c>
      <c r="H30" s="128"/>
      <c r="I30" s="131"/>
      <c r="J30" s="23">
        <v>161.49</v>
      </c>
      <c r="K30" s="23">
        <v>190.09</v>
      </c>
      <c r="L30" s="39"/>
      <c r="M30" s="97">
        <v>23</v>
      </c>
      <c r="N30" s="39"/>
      <c r="O30" s="6"/>
      <c r="P30" s="38"/>
      <c r="Q30" s="38"/>
      <c r="R30" s="38"/>
      <c r="S30" s="107">
        <v>44283</v>
      </c>
    </row>
    <row r="31" spans="2:19" s="17" customFormat="1" ht="15" customHeight="1" x14ac:dyDescent="0.35">
      <c r="B31" s="18" t="s">
        <v>12</v>
      </c>
      <c r="C31" s="43">
        <v>22</v>
      </c>
      <c r="D31" s="19">
        <v>156.20070000000001</v>
      </c>
      <c r="E31" s="127">
        <f t="shared" si="4"/>
        <v>1.9797164428171783</v>
      </c>
      <c r="F31" s="127">
        <f t="shared" si="1"/>
        <v>-14.969910261539837</v>
      </c>
      <c r="G31" s="19">
        <f t="shared" si="5"/>
        <v>136.24494485571429</v>
      </c>
      <c r="H31" s="128"/>
      <c r="I31" s="129"/>
      <c r="J31" s="19">
        <v>153.16840000000002</v>
      </c>
      <c r="K31" s="19">
        <v>183.70050000000001</v>
      </c>
      <c r="L31" s="37"/>
      <c r="M31" s="96">
        <v>24</v>
      </c>
      <c r="N31" s="37"/>
      <c r="O31" s="6"/>
      <c r="P31" s="38"/>
      <c r="Q31" s="38"/>
      <c r="R31" s="38"/>
      <c r="S31" s="107">
        <v>44276</v>
      </c>
    </row>
    <row r="32" spans="2:19" s="17" customFormat="1" ht="15" customHeight="1" x14ac:dyDescent="0.35">
      <c r="B32" s="22" t="s">
        <v>8</v>
      </c>
      <c r="C32" s="44">
        <v>23</v>
      </c>
      <c r="D32" s="23">
        <v>140.39000000000001</v>
      </c>
      <c r="E32" s="130">
        <f t="shared" si="4"/>
        <v>0.36459822705177203</v>
      </c>
      <c r="F32" s="130">
        <f t="shared" si="1"/>
        <v>-34.039654200338276</v>
      </c>
      <c r="G32" s="23">
        <f t="shared" si="5"/>
        <v>122.45417471428573</v>
      </c>
      <c r="H32" s="128"/>
      <c r="I32" s="131"/>
      <c r="J32" s="23">
        <v>139.88</v>
      </c>
      <c r="K32" s="23">
        <v>212.84</v>
      </c>
      <c r="L32" s="39"/>
      <c r="M32" s="97">
        <v>25</v>
      </c>
      <c r="N32" s="39"/>
      <c r="O32" s="6"/>
      <c r="P32" s="38"/>
      <c r="Q32" s="38"/>
      <c r="R32" s="38"/>
      <c r="S32" s="107">
        <v>44269</v>
      </c>
    </row>
    <row r="33" spans="2:21" s="17" customFormat="1" ht="15" customHeight="1" x14ac:dyDescent="0.35">
      <c r="B33" s="18" t="s">
        <v>15</v>
      </c>
      <c r="C33" s="43">
        <v>24</v>
      </c>
      <c r="D33" s="19">
        <v>122.11670000000001</v>
      </c>
      <c r="E33" s="127">
        <f t="shared" si="4"/>
        <v>1.0595317305050429</v>
      </c>
      <c r="F33" s="127">
        <f t="shared" si="1"/>
        <v>-19.502619267817906</v>
      </c>
      <c r="G33" s="19">
        <f t="shared" si="5"/>
        <v>106.51541931285715</v>
      </c>
      <c r="H33" s="128"/>
      <c r="I33" s="129"/>
      <c r="J33" s="19">
        <v>120.83640000000001</v>
      </c>
      <c r="K33" s="19">
        <v>151.70270000000002</v>
      </c>
      <c r="L33" s="37"/>
      <c r="M33" s="96">
        <v>26</v>
      </c>
      <c r="N33" s="37"/>
      <c r="O33" s="6"/>
      <c r="P33" s="38"/>
      <c r="Q33" s="38"/>
      <c r="R33" s="38"/>
      <c r="S33" s="107">
        <v>44262</v>
      </c>
      <c r="T33" s="108"/>
      <c r="U33" s="108"/>
    </row>
    <row r="34" spans="2:21" s="17" customFormat="1" ht="15" customHeight="1" x14ac:dyDescent="0.35">
      <c r="B34" s="22" t="s">
        <v>9</v>
      </c>
      <c r="C34" s="44">
        <v>25</v>
      </c>
      <c r="D34" s="23">
        <v>154.80000000000001</v>
      </c>
      <c r="E34" s="130">
        <f t="shared" si="4"/>
        <v>0.63056620945198461</v>
      </c>
      <c r="F34" s="130">
        <f t="shared" si="1"/>
        <v>-16.061164732675408</v>
      </c>
      <c r="G34" s="23">
        <f t="shared" si="5"/>
        <v>135.02319428571428</v>
      </c>
      <c r="H34" s="128"/>
      <c r="I34" s="131"/>
      <c r="J34" s="23">
        <v>153.83000000000001</v>
      </c>
      <c r="K34" s="23">
        <v>184.42000000000002</v>
      </c>
      <c r="L34" s="39"/>
      <c r="M34" s="97">
        <v>27</v>
      </c>
      <c r="N34" s="39"/>
      <c r="O34" s="6"/>
      <c r="P34" s="38"/>
      <c r="Q34" s="38"/>
      <c r="R34" s="38"/>
      <c r="S34" s="107">
        <v>44255</v>
      </c>
      <c r="T34" s="108"/>
      <c r="U34" s="108"/>
    </row>
    <row r="35" spans="2:21" s="17" customFormat="1" ht="15" customHeight="1" x14ac:dyDescent="0.35">
      <c r="B35" s="18" t="s">
        <v>19</v>
      </c>
      <c r="C35" s="43">
        <v>26</v>
      </c>
      <c r="D35" s="19">
        <v>162.47</v>
      </c>
      <c r="E35" s="127">
        <f t="shared" si="4"/>
        <v>-0.19657227102401009</v>
      </c>
      <c r="F35" s="127">
        <f t="shared" si="1"/>
        <v>-16.605071347910894</v>
      </c>
      <c r="G35" s="19">
        <f t="shared" ref="G35" si="6">IF(D35="na","na",D35*$D$41)</f>
        <v>141.71329699999998</v>
      </c>
      <c r="H35" s="128"/>
      <c r="I35" s="129"/>
      <c r="J35" s="19">
        <v>162.79</v>
      </c>
      <c r="K35" s="19">
        <v>194.82</v>
      </c>
      <c r="L35" s="37"/>
      <c r="M35" s="96"/>
      <c r="N35" s="37"/>
      <c r="O35" s="6"/>
      <c r="P35" s="38"/>
      <c r="Q35" s="38"/>
      <c r="R35" s="38"/>
      <c r="S35" s="107">
        <v>44248</v>
      </c>
      <c r="T35" s="108"/>
      <c r="U35" s="108"/>
    </row>
    <row r="36" spans="2:21" s="17" customFormat="1" ht="15" customHeight="1" x14ac:dyDescent="0.35">
      <c r="B36" s="22" t="s">
        <v>21</v>
      </c>
      <c r="C36" s="44">
        <v>27</v>
      </c>
      <c r="D36" s="23">
        <v>200.5</v>
      </c>
      <c r="E36" s="130">
        <f t="shared" si="4"/>
        <v>0.21993401979405292</v>
      </c>
      <c r="F36" s="130">
        <f t="shared" si="1"/>
        <v>-2.8302801201899825</v>
      </c>
      <c r="G36" s="23">
        <f>IF(D36="na","na",D36*$D$41)</f>
        <v>174.88469285714285</v>
      </c>
      <c r="H36" s="128"/>
      <c r="I36" s="131"/>
      <c r="J36" s="23">
        <v>200.06</v>
      </c>
      <c r="K36" s="23">
        <v>206.34</v>
      </c>
      <c r="L36" s="39"/>
      <c r="M36" s="97"/>
      <c r="N36" s="39"/>
      <c r="O36" s="6"/>
      <c r="P36" s="38"/>
      <c r="Q36" s="38"/>
      <c r="R36" s="38"/>
      <c r="S36" s="107">
        <v>44241</v>
      </c>
      <c r="T36" s="108"/>
      <c r="U36" s="108"/>
    </row>
    <row r="37" spans="2:21" s="17" customFormat="1" ht="15" customHeight="1" x14ac:dyDescent="0.35">
      <c r="B37" s="18" t="s">
        <v>13</v>
      </c>
      <c r="C37" s="43">
        <v>28</v>
      </c>
      <c r="D37" s="19">
        <v>265.8202</v>
      </c>
      <c r="E37" s="127">
        <f t="shared" si="4"/>
        <v>0.43503427680178675</v>
      </c>
      <c r="F37" s="127">
        <f t="shared" si="1"/>
        <v>7.5096975842085243</v>
      </c>
      <c r="G37" s="19">
        <f>IF(D37="na","na",D37*$D$41)</f>
        <v>231.85977073428569</v>
      </c>
      <c r="H37" s="128"/>
      <c r="I37" s="129"/>
      <c r="J37" s="19">
        <v>264.66880000000003</v>
      </c>
      <c r="K37" s="19">
        <v>247.25230000000002</v>
      </c>
      <c r="L37" s="37"/>
      <c r="M37" s="96"/>
      <c r="N37" s="90"/>
      <c r="O37" s="6"/>
      <c r="P37" s="38"/>
      <c r="Q37" s="38"/>
      <c r="R37" s="38"/>
      <c r="S37" s="107">
        <v>44234</v>
      </c>
      <c r="T37" s="108"/>
      <c r="U37" s="108"/>
    </row>
    <row r="38" spans="2:21" s="17" customFormat="1" ht="15" customHeight="1" x14ac:dyDescent="0.35">
      <c r="B38" s="22" t="s">
        <v>14</v>
      </c>
      <c r="C38" s="44">
        <v>29</v>
      </c>
      <c r="D38" s="23">
        <v>215.1923612362219</v>
      </c>
      <c r="E38" s="130">
        <f t="shared" si="4"/>
        <v>-0.19739113327244695</v>
      </c>
      <c r="F38" s="130">
        <f t="shared" si="1"/>
        <v>-10.978803885776372</v>
      </c>
      <c r="G38" s="23">
        <f>IF(D38="na","na",D38*$D$41)</f>
        <v>187.7</v>
      </c>
      <c r="H38" s="128"/>
      <c r="I38" s="131"/>
      <c r="J38" s="23">
        <v>215.61797199468128</v>
      </c>
      <c r="K38" s="23">
        <v>241.73159947222825</v>
      </c>
      <c r="L38" s="39"/>
      <c r="M38" s="97"/>
      <c r="N38" s="39"/>
      <c r="O38" s="88"/>
      <c r="P38" s="38"/>
      <c r="Q38" s="38"/>
      <c r="R38" s="38"/>
      <c r="S38" s="107">
        <v>44227</v>
      </c>
      <c r="T38" s="108"/>
      <c r="U38" s="109" t="e">
        <v>#N/A</v>
      </c>
    </row>
    <row r="39" spans="2:21" s="17" customFormat="1" ht="15" customHeight="1" x14ac:dyDescent="0.35">
      <c r="B39" s="61" t="s">
        <v>50</v>
      </c>
      <c r="C39" s="62">
        <v>31</v>
      </c>
      <c r="D39" s="132">
        <v>149.54299086315359</v>
      </c>
      <c r="E39" s="133">
        <f t="shared" ref="E39" si="7">IF(D39="na","na",IF(D39="","",IF(J39="","",D39/J39*100-100)))</f>
        <v>0.92160846127400475</v>
      </c>
      <c r="F39" s="133">
        <f t="shared" si="1"/>
        <v>-17.456330533186886</v>
      </c>
      <c r="G39" s="132">
        <f>IF(D39="na","na",D39*$D$41)</f>
        <v>130.43780561616526</v>
      </c>
      <c r="H39" s="134"/>
      <c r="I39" s="135"/>
      <c r="J39" s="132">
        <v>148.17737563163865</v>
      </c>
      <c r="K39" s="132">
        <v>181.16833408197064</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0.8722428571428571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46075</v>
      </c>
      <c r="F7" s="140"/>
      <c r="G7" s="141"/>
      <c r="H7" s="77"/>
      <c r="I7" s="126">
        <f>D7</f>
        <v>46075</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64</v>
      </c>
      <c r="C9" s="35"/>
      <c r="D9" s="136"/>
      <c r="E9" s="117"/>
      <c r="F9" s="117"/>
      <c r="G9" s="118"/>
      <c r="H9" s="78"/>
      <c r="I9" s="120"/>
      <c r="J9" s="144" t="s">
        <v>64</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46068</v>
      </c>
      <c r="K10" s="112">
        <f>D7-364</f>
        <v>45711</v>
      </c>
      <c r="L10" s="15"/>
      <c r="M10" s="95"/>
      <c r="N10" s="15"/>
      <c r="O10" s="15"/>
      <c r="S10" s="105"/>
      <c r="T10" s="106"/>
      <c r="U10" s="106"/>
      <c r="Y10" s="16"/>
    </row>
    <row r="11" spans="1:15421" s="17" customFormat="1" ht="15" customHeight="1" x14ac:dyDescent="0.35">
      <c r="B11" s="18" t="s">
        <v>23</v>
      </c>
      <c r="C11" s="43">
        <v>2</v>
      </c>
      <c r="D11" s="19">
        <v>146.61000000000001</v>
      </c>
      <c r="E11" s="127">
        <f t="shared" ref="E11:E27" si="0">IFERROR(IF(D11="na","na",IF(D11="","",IF(J11="","",D11/J11*100-100))),"na")</f>
        <v>2.3955859756949422</v>
      </c>
      <c r="F11" s="127">
        <f t="shared" ref="F11:F39" si="1">IF(D11="na","na",IF(ISERROR(IF(D11="","",IF(K11="","",D11/K11*100-100))),0,IF(D11="","",IF(K11="","",D11/K11*100-100))))</f>
        <v>-16.25157088998057</v>
      </c>
      <c r="G11" s="19">
        <f t="shared" ref="G11:G19" si="2">IF(D11="na","na",D11*$D$41)</f>
        <v>127.87952528571429</v>
      </c>
      <c r="H11" s="6"/>
      <c r="I11" s="79"/>
      <c r="J11" s="20">
        <v>143.18</v>
      </c>
      <c r="K11" s="20">
        <v>175.06</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si="0"/>
        <v>na</v>
      </c>
      <c r="F12" s="130" t="str">
        <f t="shared" si="1"/>
        <v>na</v>
      </c>
      <c r="G12" s="23" t="str">
        <f t="shared" si="2"/>
        <v>na</v>
      </c>
      <c r="H12" s="6"/>
      <c r="I12" s="81"/>
      <c r="J12" s="24" t="s">
        <v>76</v>
      </c>
      <c r="K12" s="24" t="s">
        <v>76</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152.8381</v>
      </c>
      <c r="E13" s="127">
        <f t="shared" si="0"/>
        <v>-0.1646741594171317</v>
      </c>
      <c r="F13" s="127">
        <f t="shared" si="1"/>
        <v>-16.609368086045549</v>
      </c>
      <c r="G13" s="19">
        <f t="shared" si="2"/>
        <v>133.31194102428572</v>
      </c>
      <c r="H13" s="6"/>
      <c r="I13" s="80"/>
      <c r="J13" s="20">
        <v>153.09020000000001</v>
      </c>
      <c r="K13" s="20">
        <v>183.27970000000002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149.3733</v>
      </c>
      <c r="E14" s="130">
        <f t="shared" si="0"/>
        <v>-1.4281613462014349</v>
      </c>
      <c r="F14" s="130">
        <f t="shared" si="1"/>
        <v>-10.652710685548996</v>
      </c>
      <c r="G14" s="23">
        <f t="shared" si="2"/>
        <v>130.28979397285713</v>
      </c>
      <c r="H14" s="6"/>
      <c r="I14" s="81"/>
      <c r="J14" s="24">
        <v>151.53749999999999</v>
      </c>
      <c r="K14" s="24">
        <v>167.18280000000001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160.56</v>
      </c>
      <c r="E15" s="127">
        <f t="shared" si="0"/>
        <v>2.2805452923939384</v>
      </c>
      <c r="F15" s="127">
        <f t="shared" si="1"/>
        <v>-12.300633602796594</v>
      </c>
      <c r="G15" s="19">
        <f t="shared" si="2"/>
        <v>140.04731314285715</v>
      </c>
      <c r="H15" s="6"/>
      <c r="I15" s="80"/>
      <c r="J15" s="20">
        <v>156.97999999999999</v>
      </c>
      <c r="K15" s="20">
        <v>183.08</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68</v>
      </c>
      <c r="E16" s="130" t="str">
        <f t="shared" si="0"/>
        <v>na</v>
      </c>
      <c r="F16" s="130" t="str">
        <f t="shared" si="1"/>
        <v>na</v>
      </c>
      <c r="G16" s="23" t="str">
        <f t="shared" si="2"/>
        <v>na</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6"/>
      <c r="I17" s="80"/>
      <c r="J17" s="20" t="s">
        <v>76</v>
      </c>
      <c r="K17" s="20">
        <v>208.78</v>
      </c>
      <c r="L17" s="37"/>
      <c r="M17" s="96">
        <v>10</v>
      </c>
      <c r="N17" s="37"/>
      <c r="O17" s="6"/>
      <c r="P17" s="38"/>
      <c r="Q17" s="38"/>
      <c r="R17" s="38"/>
      <c r="S17" s="107">
        <v>44374</v>
      </c>
    </row>
    <row r="18" spans="2:19" s="17" customFormat="1" ht="15" customHeight="1" x14ac:dyDescent="0.35">
      <c r="B18" s="22" t="s">
        <v>1</v>
      </c>
      <c r="C18" s="44">
        <v>9</v>
      </c>
      <c r="D18" s="23">
        <v>136</v>
      </c>
      <c r="E18" s="130">
        <f t="shared" si="0"/>
        <v>3.7296926245137456</v>
      </c>
      <c r="F18" s="130">
        <f t="shared" si="1"/>
        <v>-32.643256896637112</v>
      </c>
      <c r="G18" s="23">
        <f t="shared" si="2"/>
        <v>118.62502857142857</v>
      </c>
      <c r="H18" s="6"/>
      <c r="I18" s="81"/>
      <c r="J18" s="24">
        <v>131.11000000000001</v>
      </c>
      <c r="K18" s="24">
        <v>201.91</v>
      </c>
      <c r="L18" s="39"/>
      <c r="M18" s="97">
        <v>11</v>
      </c>
      <c r="N18" s="39"/>
      <c r="O18" s="6"/>
      <c r="P18" s="38"/>
      <c r="Q18" s="38"/>
      <c r="R18" s="38"/>
      <c r="S18" s="107">
        <v>44367</v>
      </c>
    </row>
    <row r="19" spans="2:19" s="17" customFormat="1" ht="15" customHeight="1" x14ac:dyDescent="0.35">
      <c r="B19" s="18" t="s">
        <v>25</v>
      </c>
      <c r="C19" s="43">
        <v>10</v>
      </c>
      <c r="D19" s="19">
        <v>164</v>
      </c>
      <c r="E19" s="127" t="s">
        <v>78</v>
      </c>
      <c r="F19" s="127">
        <f t="shared" si="1"/>
        <v>-14.583333333333343</v>
      </c>
      <c r="G19" s="19">
        <f t="shared" si="2"/>
        <v>143.04782857142857</v>
      </c>
      <c r="H19" s="6"/>
      <c r="I19" s="80"/>
      <c r="J19" s="20">
        <v>164</v>
      </c>
      <c r="K19" s="20">
        <v>192</v>
      </c>
      <c r="L19" s="37"/>
      <c r="M19" s="96">
        <v>12</v>
      </c>
      <c r="N19" s="37"/>
      <c r="O19" s="6"/>
      <c r="P19" s="38"/>
      <c r="Q19" s="38"/>
      <c r="R19" s="38"/>
      <c r="S19" s="107">
        <v>44360</v>
      </c>
    </row>
    <row r="20" spans="2:19" s="17" customFormat="1" ht="15" customHeight="1" x14ac:dyDescent="0.35">
      <c r="B20" s="22" t="s">
        <v>17</v>
      </c>
      <c r="C20" s="44">
        <v>11</v>
      </c>
      <c r="D20" s="23">
        <v>134.76</v>
      </c>
      <c r="E20" s="130">
        <f t="shared" si="0"/>
        <v>0.50715990453457493</v>
      </c>
      <c r="F20" s="130">
        <f t="shared" si="1"/>
        <v>-15.611497275972198</v>
      </c>
      <c r="G20" s="23">
        <f>IF(D20="na","na",D20*$D$41)</f>
        <v>117.54344742857141</v>
      </c>
      <c r="H20" s="6"/>
      <c r="I20" s="81"/>
      <c r="J20" s="24">
        <v>134.08000000000001</v>
      </c>
      <c r="K20" s="24">
        <v>159.69</v>
      </c>
      <c r="L20" s="39"/>
      <c r="M20" s="97">
        <v>13</v>
      </c>
      <c r="N20" s="39"/>
      <c r="O20" s="6"/>
      <c r="P20" s="38"/>
      <c r="Q20" s="38"/>
      <c r="R20" s="38"/>
      <c r="S20" s="107">
        <v>44353</v>
      </c>
    </row>
    <row r="21" spans="2:19" s="17" customFormat="1" ht="15" customHeight="1" x14ac:dyDescent="0.35">
      <c r="B21" s="18" t="s">
        <v>2</v>
      </c>
      <c r="C21" s="43">
        <v>12</v>
      </c>
      <c r="D21" s="19">
        <v>169.31</v>
      </c>
      <c r="E21" s="127">
        <f t="shared" si="0"/>
        <v>4.72729421497462E-2</v>
      </c>
      <c r="F21" s="127">
        <f t="shared" si="1"/>
        <v>-15.429570429570433</v>
      </c>
      <c r="G21" s="19">
        <f>IF(D21="na","na",D21*$D$41)</f>
        <v>147.67943814285715</v>
      </c>
      <c r="H21" s="6"/>
      <c r="I21" s="80"/>
      <c r="J21" s="20">
        <v>169.23</v>
      </c>
      <c r="K21" s="20">
        <v>200.20000000000002</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35" si="3">IF(D22="na","na",D22*$D$41)</f>
        <v>na</v>
      </c>
      <c r="H22" s="6"/>
      <c r="I22" s="81"/>
      <c r="J22" s="24" t="s">
        <v>76</v>
      </c>
      <c r="K22" s="24" t="s">
        <v>76</v>
      </c>
      <c r="L22" s="39"/>
      <c r="M22" s="97">
        <v>15</v>
      </c>
      <c r="N22" s="39"/>
      <c r="O22" s="6"/>
      <c r="P22" s="38"/>
      <c r="Q22" s="38"/>
      <c r="R22" s="38"/>
      <c r="S22" s="107">
        <v>44339</v>
      </c>
    </row>
    <row r="23" spans="2:19" s="17" customFormat="1" ht="15" customHeight="1" x14ac:dyDescent="0.35">
      <c r="B23" s="18" t="s">
        <v>6</v>
      </c>
      <c r="C23" s="43">
        <v>14</v>
      </c>
      <c r="D23" s="19" t="s">
        <v>68</v>
      </c>
      <c r="E23" s="127" t="str">
        <f t="shared" si="0"/>
        <v>na</v>
      </c>
      <c r="F23" s="127" t="str">
        <f t="shared" si="1"/>
        <v>na</v>
      </c>
      <c r="G23" s="19" t="str">
        <f t="shared" si="3"/>
        <v>na</v>
      </c>
      <c r="H23" s="6"/>
      <c r="I23" s="80"/>
      <c r="J23" s="20" t="s">
        <v>76</v>
      </c>
      <c r="K23" s="20" t="s">
        <v>76</v>
      </c>
      <c r="L23" s="37"/>
      <c r="M23" s="96">
        <v>16</v>
      </c>
      <c r="N23" s="37"/>
      <c r="O23" s="6"/>
      <c r="P23" s="38"/>
      <c r="Q23" s="38"/>
      <c r="R23" s="38"/>
      <c r="S23" s="107">
        <v>44332</v>
      </c>
    </row>
    <row r="24" spans="2:19" s="17" customFormat="1" ht="15" customHeight="1" x14ac:dyDescent="0.35">
      <c r="B24" s="22" t="s">
        <v>20</v>
      </c>
      <c r="C24" s="44">
        <v>15</v>
      </c>
      <c r="D24" s="23">
        <v>160.92000000000002</v>
      </c>
      <c r="E24" s="130">
        <f t="shared" si="0"/>
        <v>1.1693700490380934</v>
      </c>
      <c r="F24" s="130">
        <f t="shared" si="1"/>
        <v>-11.157732015679329</v>
      </c>
      <c r="G24" s="23">
        <f t="shared" si="3"/>
        <v>140.36132057142856</v>
      </c>
      <c r="H24" s="6"/>
      <c r="I24" s="81"/>
      <c r="J24" s="24">
        <v>159.06</v>
      </c>
      <c r="K24" s="24">
        <v>181.13</v>
      </c>
      <c r="L24" s="39"/>
      <c r="M24" s="97">
        <v>17</v>
      </c>
      <c r="N24" s="39"/>
      <c r="O24" s="6"/>
      <c r="P24" s="38"/>
      <c r="Q24" s="38"/>
      <c r="R24" s="38"/>
      <c r="S24" s="107">
        <v>44325</v>
      </c>
    </row>
    <row r="25" spans="2:19" s="17" customFormat="1" ht="15" customHeight="1" x14ac:dyDescent="0.35">
      <c r="B25" s="18" t="s">
        <v>18</v>
      </c>
      <c r="C25" s="43">
        <v>16</v>
      </c>
      <c r="D25" s="19">
        <v>167.09</v>
      </c>
      <c r="E25" s="127">
        <f t="shared" si="0"/>
        <v>1.297362837223389</v>
      </c>
      <c r="F25" s="127">
        <f t="shared" si="1"/>
        <v>-9.7298757428416991</v>
      </c>
      <c r="G25" s="19">
        <f t="shared" si="3"/>
        <v>145.74305899999999</v>
      </c>
      <c r="H25" s="6"/>
      <c r="I25" s="80"/>
      <c r="J25" s="20">
        <v>164.95000000000002</v>
      </c>
      <c r="K25" s="20">
        <v>185.1</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146.17340000000002</v>
      </c>
      <c r="E27" s="127">
        <f t="shared" si="0"/>
        <v>-0.2062460957634471</v>
      </c>
      <c r="F27" s="127">
        <f t="shared" si="1"/>
        <v>-17.468567982817689</v>
      </c>
      <c r="G27" s="19">
        <f t="shared" si="3"/>
        <v>127.49870405428572</v>
      </c>
      <c r="H27" s="6"/>
      <c r="I27" s="79"/>
      <c r="J27" s="20">
        <v>146.47550000000001</v>
      </c>
      <c r="K27" s="20">
        <v>177.11240000000001</v>
      </c>
      <c r="L27" s="37"/>
      <c r="M27" s="96">
        <v>20</v>
      </c>
      <c r="N27" s="37"/>
      <c r="O27" s="6"/>
      <c r="P27" s="38"/>
      <c r="Q27" s="38"/>
      <c r="R27" s="38"/>
      <c r="S27" s="107">
        <v>44304</v>
      </c>
    </row>
    <row r="28" spans="2:19" s="17" customFormat="1" ht="15" customHeight="1" x14ac:dyDescent="0.35">
      <c r="B28" s="22" t="s">
        <v>41</v>
      </c>
      <c r="C28" s="44">
        <v>19</v>
      </c>
      <c r="D28" s="23">
        <v>248.70000000000002</v>
      </c>
      <c r="E28" s="130">
        <f>IFERROR(IF(D28="na","na",IF(D28="","",IF(J28="","",D28/J28*100-100))),"na")</f>
        <v>-8.436784379895812E-2</v>
      </c>
      <c r="F28" s="130">
        <f t="shared" si="1"/>
        <v>-1.5166514869520427</v>
      </c>
      <c r="G28" s="23">
        <f t="shared" si="3"/>
        <v>216.92679857142858</v>
      </c>
      <c r="H28" s="6"/>
      <c r="I28" s="81"/>
      <c r="J28" s="24">
        <v>248.91</v>
      </c>
      <c r="K28" s="24">
        <v>252.53</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si="3"/>
        <v>na</v>
      </c>
      <c r="H29" s="6"/>
      <c r="I29" s="80"/>
      <c r="J29" s="20">
        <v>111.37</v>
      </c>
      <c r="K29" s="20">
        <v>149.16</v>
      </c>
      <c r="L29" s="37"/>
      <c r="M29" s="96">
        <v>22</v>
      </c>
      <c r="N29" s="37"/>
      <c r="O29" s="6"/>
      <c r="P29" s="38"/>
      <c r="Q29" s="38"/>
      <c r="R29" s="38"/>
      <c r="S29" s="107">
        <v>44290</v>
      </c>
    </row>
    <row r="30" spans="2:19" s="17" customFormat="1" ht="15" customHeight="1" x14ac:dyDescent="0.35">
      <c r="B30" s="22" t="s">
        <v>11</v>
      </c>
      <c r="C30" s="44">
        <v>21</v>
      </c>
      <c r="D30" s="23">
        <v>172.66</v>
      </c>
      <c r="E30" s="130">
        <f t="shared" si="4"/>
        <v>1.136363636363626</v>
      </c>
      <c r="F30" s="130">
        <f t="shared" si="1"/>
        <v>-14.397620228061498</v>
      </c>
      <c r="G30" s="23">
        <f t="shared" si="3"/>
        <v>150.6014517142857</v>
      </c>
      <c r="H30" s="6"/>
      <c r="I30" s="81"/>
      <c r="J30" s="24">
        <v>170.72</v>
      </c>
      <c r="K30" s="24">
        <v>201.70000000000002</v>
      </c>
      <c r="L30" s="39"/>
      <c r="M30" s="97">
        <v>23</v>
      </c>
      <c r="N30" s="39"/>
      <c r="O30" s="6"/>
      <c r="P30" s="38"/>
      <c r="Q30" s="38"/>
      <c r="R30" s="38"/>
      <c r="S30" s="107">
        <v>44283</v>
      </c>
    </row>
    <row r="31" spans="2:19" s="17" customFormat="1" ht="15" customHeight="1" x14ac:dyDescent="0.35">
      <c r="B31" s="18" t="s">
        <v>12</v>
      </c>
      <c r="C31" s="43">
        <v>22</v>
      </c>
      <c r="D31" s="19">
        <v>158.4032</v>
      </c>
      <c r="E31" s="127">
        <f t="shared" si="4"/>
        <v>1.7534122677191277</v>
      </c>
      <c r="F31" s="127">
        <f t="shared" si="1"/>
        <v>-14.699407646742074</v>
      </c>
      <c r="G31" s="19">
        <f t="shared" si="3"/>
        <v>138.16605974857143</v>
      </c>
      <c r="H31" s="6"/>
      <c r="I31" s="80"/>
      <c r="J31" s="20">
        <v>155.67359999999999</v>
      </c>
      <c r="K31" s="20">
        <v>185.70000000000002</v>
      </c>
      <c r="L31" s="37"/>
      <c r="M31" s="96">
        <v>24</v>
      </c>
      <c r="N31" s="37"/>
      <c r="O31" s="6"/>
      <c r="P31" s="38"/>
      <c r="Q31" s="38"/>
      <c r="R31" s="38"/>
      <c r="S31" s="107">
        <v>44276</v>
      </c>
    </row>
    <row r="32" spans="2:19" s="17" customFormat="1" ht="15" customHeight="1" x14ac:dyDescent="0.35">
      <c r="B32" s="22" t="s">
        <v>8</v>
      </c>
      <c r="C32" s="44">
        <v>23</v>
      </c>
      <c r="D32" s="23">
        <v>139.66</v>
      </c>
      <c r="E32" s="130">
        <f t="shared" si="4"/>
        <v>0.33045977011492766</v>
      </c>
      <c r="F32" s="130">
        <f t="shared" si="1"/>
        <v>-34.001228675393406</v>
      </c>
      <c r="G32" s="23">
        <f t="shared" si="3"/>
        <v>121.81743742857142</v>
      </c>
      <c r="H32" s="6"/>
      <c r="I32" s="81"/>
      <c r="J32" s="24">
        <v>139.20000000000002</v>
      </c>
      <c r="K32" s="24">
        <v>211.61</v>
      </c>
      <c r="L32" s="39"/>
      <c r="M32" s="97">
        <v>25</v>
      </c>
      <c r="N32" s="39"/>
      <c r="O32" s="6"/>
      <c r="P32" s="38"/>
      <c r="Q32" s="38"/>
      <c r="R32" s="38"/>
      <c r="S32" s="107">
        <v>44269</v>
      </c>
    </row>
    <row r="33" spans="2:21" s="17" customFormat="1" ht="15" customHeight="1" x14ac:dyDescent="0.35">
      <c r="B33" s="18" t="s">
        <v>15</v>
      </c>
      <c r="C33" s="43">
        <v>24</v>
      </c>
      <c r="D33" s="19">
        <v>119.37920000000001</v>
      </c>
      <c r="E33" s="127">
        <f t="shared" si="4"/>
        <v>-1.9932497508435176E-2</v>
      </c>
      <c r="F33" s="127">
        <f t="shared" si="1"/>
        <v>-21.700176172504754</v>
      </c>
      <c r="G33" s="19">
        <f t="shared" si="3"/>
        <v>104.12765449142857</v>
      </c>
      <c r="H33" s="6"/>
      <c r="I33" s="80"/>
      <c r="J33" s="20">
        <v>119.40300000000001</v>
      </c>
      <c r="K33" s="20">
        <v>152.46420000000001</v>
      </c>
      <c r="L33" s="37"/>
      <c r="M33" s="96">
        <v>26</v>
      </c>
      <c r="N33" s="37"/>
      <c r="O33" s="6"/>
      <c r="P33" s="38"/>
      <c r="Q33" s="38"/>
      <c r="R33" s="38"/>
      <c r="S33" s="107">
        <v>44262</v>
      </c>
      <c r="T33" s="108"/>
      <c r="U33" s="108"/>
    </row>
    <row r="34" spans="2:21" s="17" customFormat="1" ht="15" customHeight="1" x14ac:dyDescent="0.35">
      <c r="B34" s="22" t="s">
        <v>9</v>
      </c>
      <c r="C34" s="44">
        <v>25</v>
      </c>
      <c r="D34" s="23">
        <v>171</v>
      </c>
      <c r="E34" s="130">
        <f t="shared" si="4"/>
        <v>1.0578571006441706</v>
      </c>
      <c r="F34" s="130">
        <f t="shared" si="1"/>
        <v>-16.336415675913699</v>
      </c>
      <c r="G34" s="23">
        <f t="shared" si="3"/>
        <v>149.15352857142855</v>
      </c>
      <c r="H34" s="6"/>
      <c r="I34" s="81"/>
      <c r="J34" s="24">
        <v>169.21</v>
      </c>
      <c r="K34" s="24">
        <v>204.39000000000001</v>
      </c>
      <c r="L34" s="39"/>
      <c r="M34" s="97">
        <v>27</v>
      </c>
      <c r="N34" s="39"/>
      <c r="O34" s="6"/>
      <c r="P34" s="38"/>
      <c r="Q34" s="38"/>
      <c r="R34" s="38"/>
      <c r="S34" s="107">
        <v>44255</v>
      </c>
      <c r="T34" s="108"/>
      <c r="U34" s="108"/>
    </row>
    <row r="35" spans="2:21" s="17" customFormat="1" ht="15" customHeight="1" x14ac:dyDescent="0.35">
      <c r="B35" s="18" t="s">
        <v>19</v>
      </c>
      <c r="C35" s="43">
        <v>26</v>
      </c>
      <c r="D35" s="19">
        <v>136.12</v>
      </c>
      <c r="E35" s="127">
        <f t="shared" si="4"/>
        <v>-0.18332477817702397</v>
      </c>
      <c r="F35" s="127">
        <f t="shared" si="1"/>
        <v>-24.162906011476963</v>
      </c>
      <c r="G35" s="19">
        <f t="shared" si="3"/>
        <v>118.72969771428571</v>
      </c>
      <c r="H35" s="6"/>
      <c r="I35" s="80"/>
      <c r="J35" s="20">
        <v>136.37</v>
      </c>
      <c r="K35" s="20">
        <v>179.49</v>
      </c>
      <c r="L35" s="37"/>
      <c r="M35" s="96"/>
      <c r="N35" s="37"/>
      <c r="O35" s="6"/>
      <c r="P35" s="38"/>
      <c r="Q35" s="38"/>
      <c r="R35" s="38"/>
      <c r="S35" s="107">
        <v>44248</v>
      </c>
      <c r="T35" s="108"/>
      <c r="U35" s="108"/>
    </row>
    <row r="36" spans="2:21" s="17" customFormat="1" ht="15" customHeight="1" x14ac:dyDescent="0.35">
      <c r="B36" s="22" t="s">
        <v>21</v>
      </c>
      <c r="C36" s="44">
        <v>27</v>
      </c>
      <c r="D36" s="23">
        <v>209.06</v>
      </c>
      <c r="E36" s="130">
        <f t="shared" si="4"/>
        <v>0.1485029940119631</v>
      </c>
      <c r="F36" s="130">
        <f t="shared" si="1"/>
        <v>-2.6450591412871489</v>
      </c>
      <c r="G36" s="23">
        <f>IF(D36="na","na",D36*$D$41)</f>
        <v>182.3510917142857</v>
      </c>
      <c r="H36" s="6"/>
      <c r="I36" s="81"/>
      <c r="J36" s="24">
        <v>208.75</v>
      </c>
      <c r="K36" s="24">
        <v>214.74</v>
      </c>
      <c r="L36" s="39"/>
      <c r="M36" s="97"/>
      <c r="N36" s="39"/>
      <c r="O36" s="6"/>
      <c r="P36" s="38"/>
      <c r="Q36" s="38"/>
      <c r="R36" s="38"/>
      <c r="S36" s="107">
        <v>44241</v>
      </c>
      <c r="T36" s="108"/>
      <c r="U36" s="108"/>
    </row>
    <row r="37" spans="2:21" s="17" customFormat="1" ht="15" customHeight="1" x14ac:dyDescent="0.35">
      <c r="B37" s="18" t="s">
        <v>13</v>
      </c>
      <c r="C37" s="43">
        <v>28</v>
      </c>
      <c r="D37" s="19">
        <v>271.36</v>
      </c>
      <c r="E37" s="127">
        <f t="shared" si="4"/>
        <v>0.59498433763971548</v>
      </c>
      <c r="F37" s="127">
        <f t="shared" si="1"/>
        <v>8.03235874896491</v>
      </c>
      <c r="G37" s="19">
        <f>IF(D37="na","na",D37*$D$41)</f>
        <v>236.69182171428571</v>
      </c>
      <c r="H37" s="6"/>
      <c r="I37" s="80"/>
      <c r="J37" s="20">
        <v>269.755</v>
      </c>
      <c r="K37" s="20">
        <v>251.18400000000003</v>
      </c>
      <c r="L37" s="37"/>
      <c r="M37" s="96"/>
      <c r="N37" s="90"/>
      <c r="O37" s="6"/>
      <c r="P37" s="38"/>
      <c r="Q37" s="38"/>
      <c r="R37" s="38"/>
      <c r="S37" s="107">
        <v>44234</v>
      </c>
      <c r="T37" s="108"/>
      <c r="U37" s="108"/>
    </row>
    <row r="38" spans="2:21" s="17" customFormat="1" ht="15" customHeight="1" x14ac:dyDescent="0.35">
      <c r="B38" s="22" t="s">
        <v>14</v>
      </c>
      <c r="C38" s="44">
        <v>29</v>
      </c>
      <c r="D38" s="23">
        <v>220.48905121443897</v>
      </c>
      <c r="E38" s="130">
        <f t="shared" si="4"/>
        <v>-0.44153899363298876</v>
      </c>
      <c r="F38" s="130">
        <f t="shared" si="1"/>
        <v>-10.862158160823171</v>
      </c>
      <c r="G38" s="23">
        <f>IF(D38="na","na",D38*$D$41)</f>
        <v>192.32</v>
      </c>
      <c r="H38" s="6"/>
      <c r="I38" s="81"/>
      <c r="J38" s="24">
        <v>221.46691399773462</v>
      </c>
      <c r="K38" s="24">
        <v>247.35740361792355</v>
      </c>
      <c r="L38" s="39"/>
      <c r="M38" s="97"/>
      <c r="N38" s="39"/>
      <c r="O38" s="88"/>
      <c r="P38" s="38"/>
      <c r="Q38" s="38"/>
      <c r="R38" s="38"/>
      <c r="S38" s="107">
        <v>44227</v>
      </c>
      <c r="T38" s="108"/>
      <c r="U38" s="109" t="e">
        <v>#N/A</v>
      </c>
    </row>
    <row r="39" spans="2:21" s="17" customFormat="1" ht="15" customHeight="1" x14ac:dyDescent="0.35">
      <c r="B39" s="61" t="s">
        <v>50</v>
      </c>
      <c r="C39" s="62">
        <v>31</v>
      </c>
      <c r="D39" s="132">
        <v>148.81006886896958</v>
      </c>
      <c r="E39" s="133">
        <f t="shared" ref="E39" si="5">IF(D39="na","na",IF(D39="","",IF(J39="","",D39/J39*100-100)))</f>
        <v>1.806316714966556</v>
      </c>
      <c r="F39" s="133">
        <f t="shared" si="1"/>
        <v>-20.564504457360073</v>
      </c>
      <c r="G39" s="132">
        <f>IF(D39="na","na",D39*$D$41)</f>
        <v>129.79851964189535</v>
      </c>
      <c r="H39" s="82"/>
      <c r="I39" s="83"/>
      <c r="J39" s="63">
        <v>146.16977970591191</v>
      </c>
      <c r="K39" s="63">
        <v>187.33447541608186</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0.8722428571428571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46075</v>
      </c>
      <c r="F7" s="140"/>
      <c r="G7" s="141"/>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74</v>
      </c>
      <c r="C10" s="50"/>
      <c r="D10" s="123" t="s">
        <v>0</v>
      </c>
      <c r="E10" s="124" t="s">
        <v>27</v>
      </c>
      <c r="F10" s="125" t="s">
        <v>28</v>
      </c>
      <c r="G10" s="139" t="s">
        <v>5</v>
      </c>
      <c r="H10" s="85"/>
      <c r="I10" s="86"/>
      <c r="J10" s="112">
        <f>$D$7-7</f>
        <v>46068</v>
      </c>
      <c r="K10" s="112">
        <f>$D$7-364</f>
        <v>45711</v>
      </c>
      <c r="L10" s="40"/>
      <c r="M10" s="99"/>
      <c r="N10" s="40"/>
      <c r="O10" s="6"/>
      <c r="P10" s="6"/>
      <c r="Q10" s="6"/>
      <c r="R10" s="6"/>
      <c r="S10" s="101">
        <v>44115</v>
      </c>
      <c r="T10" s="91"/>
      <c r="U10" s="91"/>
      <c r="V10" s="6"/>
    </row>
    <row r="11" spans="1:15421" s="25" customFormat="1" ht="15" customHeight="1" x14ac:dyDescent="0.35">
      <c r="B11" s="18" t="s">
        <v>45</v>
      </c>
      <c r="C11" s="19"/>
      <c r="D11" s="19">
        <v>0.97</v>
      </c>
      <c r="E11" s="127">
        <f>IF(J11="","na",IF(D11/J11*100-100&lt;0.05,IF(D11/J11*100-100&gt;-0.05,"-",D11/J11*100-100),D11/J11*100-100))</f>
        <v>4.3010752688172005</v>
      </c>
      <c r="F11" s="127">
        <f>IF(K11="","na",IF(D11/K11*100-100&lt;0.05,IF(D11/K11*100-100&gt;-0.05,"-",D11/K11*100-100),D11/K11*100-100))</f>
        <v>-10.18518518518519</v>
      </c>
      <c r="G11" s="19">
        <v>84.607557142857132</v>
      </c>
      <c r="H11" s="128"/>
      <c r="I11" s="129"/>
      <c r="J11" s="19">
        <v>0.93</v>
      </c>
      <c r="K11" s="19">
        <v>1.08</v>
      </c>
      <c r="L11" s="37"/>
      <c r="M11" s="100"/>
      <c r="N11" s="37"/>
      <c r="O11" s="6"/>
      <c r="P11" s="6"/>
      <c r="Q11" s="6"/>
      <c r="R11" s="6"/>
      <c r="S11" s="101">
        <v>44101</v>
      </c>
      <c r="T11" s="91"/>
      <c r="U11" s="91"/>
      <c r="V11" s="6"/>
    </row>
    <row r="12" spans="1:15421" s="17" customFormat="1" ht="15" customHeight="1" x14ac:dyDescent="0.35">
      <c r="B12" s="22" t="s">
        <v>60</v>
      </c>
      <c r="C12" s="23"/>
      <c r="D12" s="23">
        <v>0.6491581976538523</v>
      </c>
      <c r="E12" s="130" t="str">
        <f>IF(J12="","na",IF(D12/J12*100-100&lt;0.05,IF(D12/J12*100-100&gt;-0.05,"-",D12/J12*100-100),D12/J12*100-100))</f>
        <v>-</v>
      </c>
      <c r="F12" s="130">
        <f>IF(K12="","na",IF(D12/K12*100-100&lt;0.05,IF(D12/K12*100-100&gt;-0.05,"-",D12/K12*100-100),D12/K12*100-100))</f>
        <v>-27.731252530144502</v>
      </c>
      <c r="G12" s="23">
        <v>56.622360105930369</v>
      </c>
      <c r="H12" s="128"/>
      <c r="I12" s="131"/>
      <c r="J12" s="23">
        <v>0.64925503005314511</v>
      </c>
      <c r="K12" s="23">
        <v>0.89825577498022502</v>
      </c>
      <c r="L12" s="39"/>
      <c r="M12" s="98"/>
      <c r="N12" s="39"/>
      <c r="O12" s="6"/>
      <c r="P12" s="38"/>
      <c r="Q12" s="38"/>
      <c r="R12" s="38"/>
      <c r="S12" s="107">
        <v>44094</v>
      </c>
      <c r="T12" s="108"/>
      <c r="U12" s="108"/>
      <c r="V12" s="38"/>
      <c r="AB12" s="21"/>
    </row>
    <row r="13" spans="1:15421" s="25" customFormat="1" ht="15" customHeight="1" x14ac:dyDescent="0.35">
      <c r="B13" s="18" t="s">
        <v>46</v>
      </c>
      <c r="C13" s="19"/>
      <c r="D13" s="19">
        <v>1.03</v>
      </c>
      <c r="E13" s="127">
        <f>IF(J13="","na",IF(D13/J13*100-100&lt;0.05,IF(D13/J13*100-100&gt;-0.05,"-",D13/J13*100-100),D13/J13*100-100))</f>
        <v>1.9801980198019749</v>
      </c>
      <c r="F13" s="127">
        <f>IF(K13="","na",IF(D13/K13*100-100&lt;0.05,IF(D13/K13*100-100&gt;-0.05,"-",D13/K13*100-100),D13/K13*100-100))</f>
        <v>-12.711864406779654</v>
      </c>
      <c r="G13" s="19">
        <v>89.84101428571428</v>
      </c>
      <c r="H13" s="128"/>
      <c r="I13" s="129"/>
      <c r="J13" s="19">
        <v>1.01</v>
      </c>
      <c r="K13" s="19">
        <v>1.18</v>
      </c>
      <c r="L13" s="37"/>
      <c r="M13" s="100"/>
      <c r="N13" s="37"/>
      <c r="O13" s="6"/>
      <c r="P13" s="6"/>
      <c r="Q13" s="6"/>
      <c r="R13" s="6"/>
      <c r="S13" s="101">
        <v>44087</v>
      </c>
      <c r="T13" s="91"/>
      <c r="U13" s="91"/>
      <c r="V13" s="6"/>
    </row>
    <row r="14" spans="1:15421" s="17" customFormat="1" ht="15" customHeight="1" x14ac:dyDescent="0.35">
      <c r="B14" s="22" t="s">
        <v>47</v>
      </c>
      <c r="C14" s="23"/>
      <c r="D14" s="23">
        <v>0.91700000000000004</v>
      </c>
      <c r="E14" s="130" t="str">
        <f>IF(J14="","na",IF(D14/J14*100-100&lt;0.05,IF(D14/J14*100-100&gt;-0.05,"-",D14/J14*100-100),D14/J14*100-100))</f>
        <v>-</v>
      </c>
      <c r="F14" s="130">
        <f>IF(K14="","na",IF(D14/K14*100-100&lt;0.05,IF(D14/K14*100-100&gt;-0.05,"-",D14/K14*100-100),D14/K14*100-100))</f>
        <v>-22.941176470588232</v>
      </c>
      <c r="G14" s="23">
        <v>79.984670000000008</v>
      </c>
      <c r="H14" s="128"/>
      <c r="I14" s="131"/>
      <c r="J14" s="23">
        <v>0.91700000000000004</v>
      </c>
      <c r="K14" s="23">
        <v>1.19</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0.8722428571428571</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67</v>
      </c>
    </row>
    <row r="7" spans="1:11" s="1" customFormat="1" ht="15" customHeight="1" x14ac:dyDescent="0.25">
      <c r="A7" s="5" t="s">
        <v>51</v>
      </c>
    </row>
    <row r="8" spans="1:11" s="1" customFormat="1" ht="15" customHeight="1" x14ac:dyDescent="0.25">
      <c r="A8" s="5"/>
    </row>
    <row r="9" spans="1:11" s="1" customFormat="1" ht="15.75" customHeight="1" x14ac:dyDescent="0.25">
      <c r="A9" s="149" t="s">
        <v>61</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65</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72</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57</v>
      </c>
      <c r="B37" s="74" t="s">
        <v>58</v>
      </c>
      <c r="C37" s="68"/>
      <c r="D37" s="68"/>
      <c r="E37" s="68"/>
      <c r="F37" s="68"/>
      <c r="G37" s="68"/>
      <c r="H37" s="68"/>
      <c r="I37" s="68"/>
      <c r="J37" s="68"/>
      <c r="K37" s="68"/>
    </row>
    <row r="38" spans="1:12" s="1" customFormat="1" ht="15" customHeight="1" x14ac:dyDescent="0.25">
      <c r="A38" s="153" t="s">
        <v>33</v>
      </c>
      <c r="B38" s="154" t="s">
        <v>63</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62</v>
      </c>
      <c r="C44" s="149"/>
      <c r="D44" s="149"/>
      <c r="E44" s="149"/>
      <c r="F44" s="149"/>
      <c r="G44" s="149"/>
      <c r="H44" s="149"/>
      <c r="I44" s="149"/>
      <c r="J44" s="149"/>
      <c r="K44" s="149"/>
      <c r="L44" s="149"/>
    </row>
    <row r="45" spans="1:12" s="1" customFormat="1" ht="15" customHeight="1" x14ac:dyDescent="0.25">
      <c r="A45" s="72" t="s">
        <v>35</v>
      </c>
      <c r="B45" s="73" t="s">
        <v>56</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2026-02-26T16:25:40Z</dcterms:modified>
</cp:coreProperties>
</file>